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<sst xmlns="http://schemas.openxmlformats.org/spreadsheetml/2006/main" count="149" uniqueCount="92">
  <si>
    <t xml:space="preserve">УТВЕРЖДАЮ:        </t>
  </si>
  <si>
    <t>11 группа: сады № 28, 30, 34, 40, 50, 50(ф), 51, 52, 54, 93, 103, 110</t>
  </si>
  <si>
    <t>Главный специалист отдела</t>
  </si>
  <si>
    <t>12 группа: сады № 7, 12, 14, 18, 21, 29, 31, 35, 39, 46, 97, 106, 115</t>
  </si>
  <si>
    <t>дошкольного образования</t>
  </si>
  <si>
    <t>14 группа: сады № 10, 17, 20, 26, 49, 64, 72, 73, 75, 92, 96, 105, 120</t>
  </si>
  <si>
    <t>Фатхуллина Г.А.</t>
  </si>
  <si>
    <t>17 группа: сады № 41, 44, 53, 61, 78, 80, 83, 94, 98, 104, 111, 114</t>
  </si>
  <si>
    <t>18 группа: сады № 8, 9, 16, 27, 62, 65, 66, 82, 86, 108, 109, 118</t>
  </si>
  <si>
    <t>2,4 группа</t>
  </si>
  <si>
    <t xml:space="preserve">НЕДЕЛЬНОЕ МЕНЮ ДЛЯ ОБЩЕРАЗВИВАЮЩИХ ДЕТСКИХ САДОВ С 29.01.18г по 02.02.18г    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</si>
  <si>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</si>
  <si>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</si>
  <si>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</si>
  <si>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</si>
  <si>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</si>
  <si>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</si>
  <si>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</si>
  <si>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</si>
  <si>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</si>
  <si>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</si>
  <si>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</si>
  <si>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</si>
  <si>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В2</t>
  </si>
  <si>
    <t>С</t>
  </si>
  <si>
    <t>Ca</t>
  </si>
  <si>
    <t>Fe</t>
  </si>
  <si>
    <t>ПОНЕДЕЛЬНИК  29.01</t>
  </si>
  <si>
    <t>сад</t>
  </si>
  <si>
    <t>ясли</t>
  </si>
  <si>
    <t xml:space="preserve">Завтрак </t>
  </si>
  <si>
    <t>1./04</t>
  </si>
  <si>
    <t xml:space="preserve">Батон с маслом </t>
  </si>
  <si>
    <t>20/5</t>
  </si>
  <si>
    <t>510./04</t>
  </si>
  <si>
    <t xml:space="preserve">Каша ячневая  вязкая </t>
  </si>
  <si>
    <t>648./04</t>
  </si>
  <si>
    <t>Кисель</t>
  </si>
  <si>
    <t>200</t>
  </si>
  <si>
    <t>150</t>
  </si>
  <si>
    <t>Итого</t>
  </si>
  <si>
    <t>2 Завтрак</t>
  </si>
  <si>
    <t>707./04</t>
  </si>
  <si>
    <t>Сок разливной</t>
  </si>
  <si>
    <t>170</t>
  </si>
  <si>
    <t>Обед</t>
  </si>
  <si>
    <t>ТТК-424</t>
  </si>
  <si>
    <t xml:space="preserve">Салат "Розовые щечки" </t>
  </si>
  <si>
    <t>75</t>
  </si>
  <si>
    <t>60</t>
  </si>
  <si>
    <t>148./04</t>
  </si>
  <si>
    <t xml:space="preserve">Суп -лапша по-домашнему с мясными фрикадельками </t>
  </si>
  <si>
    <t>200/25</t>
  </si>
  <si>
    <t>150/25</t>
  </si>
  <si>
    <t>ТТК-417</t>
  </si>
  <si>
    <t xml:space="preserve">Плов "Золотой петушок"   </t>
  </si>
  <si>
    <t>50/150</t>
  </si>
  <si>
    <t>50/100</t>
  </si>
  <si>
    <t>ТТК-317</t>
  </si>
  <si>
    <t>Напиток "Фруктовый" из сухофруктов</t>
  </si>
  <si>
    <t>Хлеб "Рябинушка"</t>
  </si>
  <si>
    <t>1/20</t>
  </si>
  <si>
    <t>Хлеб "Дарницкий"</t>
  </si>
  <si>
    <t>1/46,4</t>
  </si>
  <si>
    <t>1/40,6</t>
  </si>
  <si>
    <t>Полдник</t>
  </si>
  <si>
    <t>697./04</t>
  </si>
  <si>
    <t xml:space="preserve">Молоко кипяченое </t>
  </si>
  <si>
    <t>180</t>
  </si>
  <si>
    <t>Ужин</t>
  </si>
  <si>
    <t>43/04</t>
  </si>
  <si>
    <t>Салат из свежей капусты</t>
  </si>
  <si>
    <t>50</t>
  </si>
  <si>
    <t>ТТК-476</t>
  </si>
  <si>
    <t xml:space="preserve">Шницель рыбный "Морской" </t>
  </si>
  <si>
    <t>318/10</t>
  </si>
  <si>
    <t xml:space="preserve">Картофель отварной </t>
  </si>
  <si>
    <t>130</t>
  </si>
  <si>
    <t>ТТК-475</t>
  </si>
  <si>
    <t>Чай полусладкий</t>
  </si>
  <si>
    <t>Итого за день</t>
  </si>
  <si>
    <t>ВТОРНИК 30.01</t>
  </si>
  <si>
    <t>337./04</t>
  </si>
  <si>
    <t>Яйцо вареное</t>
  </si>
  <si>
    <t>1 шт</t>
  </si>
  <si>
    <t>161./04</t>
  </si>
  <si>
    <t>Суп молочный с пшеном</t>
  </si>
  <si>
    <t>ТТК-305</t>
  </si>
  <si>
    <t xml:space="preserve">Какао с молоком </t>
  </si>
  <si>
    <t xml:space="preserve">2 Завтрак </t>
  </si>
  <si>
    <t>612/04</t>
  </si>
  <si>
    <t xml:space="preserve">Маринад овощной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</si>
</sst>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M1" t="s">
        <v>0</v>
      </c>
    </row>
    <row r="2" spans="1:13" ht="15">
      <c r="A2" t="s">
        <v>1</v>
      </c>
      <c r="M2" t="s">
        <v>2</v>
      </c>
    </row>
    <row r="3" spans="1:13" ht="15">
      <c r="A3" t="s">
        <v>3</v>
      </c>
      <c r="M3" t="s">
        <v>4</v>
      </c>
    </row>
    <row r="4" spans="1:19" ht="15">
      <c r="A4" t="s">
        <v>5</v>
      </c>
      <c r="S4" t="s">
        <v>6</v>
      </c>
    </row>
    <row r="5" ht="15">
      <c r="A5" t="s">
        <v>7</v>
      </c>
    </row>
    <row r="6" ht="15">
      <c r="A6" t="s">
        <v>8</v>
      </c>
    </row>
    <row r="7" ht="15">
      <c r="M7" t="s">
        <v>9</v>
      </c>
    </row>
    <row r="8" ht="15">
      <c r="A8" t="s">
        <v>10</v>
      </c>
    </row>
    <row r="10" spans="1:21" ht="15">
      <c r="A10" t="s">
        <v>11</v>
      </c>
      <c r="B10" t="s">
        <v>12</v>
      </c>
      <c r="C10" t="s">
        <v>13</v>
      </c>
      <c r="E10" t="s">
        <v>14</v>
      </c>
      <c r="G10" t="s">
        <v>15</v>
      </c>
      <c r="M10" t="s">
        <v>16</v>
      </c>
      <c r="O10" t="s">
        <v>17</v>
      </c>
      <c r="U10" t="s">
        <v>18</v>
      </c>
    </row>
    <row r="11" spans="7:23" ht="15">
      <c r="G11" t="s">
        <v>19</v>
      </c>
      <c r="I11" t="s">
        <v>20</v>
      </c>
      <c r="K11" t="s">
        <v>21</v>
      </c>
      <c r="O11" t="s">
        <v>22</v>
      </c>
      <c r="Q11" t="s">
        <v>23</v>
      </c>
      <c r="S11" t="s">
        <v>24</v>
      </c>
      <c r="U11" t="s">
        <v>25</v>
      </c>
      <c r="W11" t="s">
        <v>26</v>
      </c>
    </row>
    <row r="12" spans="1:24" ht="15">
      <c r="A12" t="s">
        <v>11</v>
      </c>
      <c r="B12" t="s">
        <v>27</v>
      </c>
      <c r="C12" t="s">
        <v>28</v>
      </c>
      <c r="D12" t="s">
        <v>29</v>
      </c>
      <c r="E12" t="s">
        <v>28</v>
      </c>
      <c r="F12" t="s">
        <v>29</v>
      </c>
      <c r="G12" t="s">
        <v>28</v>
      </c>
      <c r="H12" t="s">
        <v>29</v>
      </c>
      <c r="I12" t="s">
        <v>28</v>
      </c>
      <c r="J12" t="s">
        <v>29</v>
      </c>
      <c r="K12" t="s">
        <v>28</v>
      </c>
      <c r="L12" t="s">
        <v>29</v>
      </c>
      <c r="M12" t="s">
        <v>28</v>
      </c>
      <c r="N12" t="s">
        <v>29</v>
      </c>
      <c r="O12" t="s">
        <v>28</v>
      </c>
      <c r="P12" t="s">
        <v>29</v>
      </c>
      <c r="Q12" t="s">
        <v>28</v>
      </c>
      <c r="R12" t="s">
        <v>29</v>
      </c>
      <c r="S12" t="s">
        <v>28</v>
      </c>
      <c r="T12" t="s">
        <v>29</v>
      </c>
      <c r="U12" t="s">
        <v>28</v>
      </c>
      <c r="V12" t="s">
        <v>29</v>
      </c>
      <c r="W12" t="s">
        <v>28</v>
      </c>
      <c r="X12" t="s">
        <v>29</v>
      </c>
    </row>
    <row r="13" ht="15">
      <c r="B13" t="s">
        <v>30</v>
      </c>
    </row>
    <row r="14" spans="1:24" ht="15">
      <c r="A14" t="s">
        <v>31</v>
      </c>
      <c r="B14" t="s">
        <v>32</v>
      </c>
      <c r="C14" t="s">
        <v>33</v>
      </c>
      <c r="D14" t="s">
        <v>33</v>
      </c>
      <c r="E14">
        <v>4.03</v>
      </c>
      <c r="F14">
        <v>4.03</v>
      </c>
      <c r="G14">
        <v>1.63</v>
      </c>
      <c r="H14">
        <v>1.63</v>
      </c>
      <c r="I14">
        <v>4.7</v>
      </c>
      <c r="J14">
        <v>4.7</v>
      </c>
      <c r="K14">
        <v>10.4</v>
      </c>
      <c r="L14">
        <v>10.4</v>
      </c>
      <c r="M14">
        <v>90.42</v>
      </c>
      <c r="N14">
        <v>90.42</v>
      </c>
      <c r="O14">
        <v>0.08</v>
      </c>
      <c r="P14">
        <v>0.05</v>
      </c>
      <c r="Q14">
        <v>0.04</v>
      </c>
      <c r="R14">
        <v>0.02</v>
      </c>
      <c r="S14">
        <v>0</v>
      </c>
      <c r="T14">
        <f>S14*25/45</f>
        <v>0</v>
      </c>
      <c r="U14">
        <v>13.6</v>
      </c>
      <c r="V14">
        <v>8.6</v>
      </c>
      <c r="W14">
        <v>0.81</v>
      </c>
      <c r="X14">
        <v>0.49</v>
      </c>
    </row>
    <row r="15" spans="1:24" ht="15">
      <c r="A15" t="s">
        <v>34</v>
      </c>
      <c r="B15" t="s">
        <v>35</v>
      </c>
      <c r="C15">
        <v>200</v>
      </c>
      <c r="D15">
        <v>150</v>
      </c>
      <c r="E15">
        <v>4.43</v>
      </c>
      <c r="F15">
        <v>3.32</v>
      </c>
      <c r="G15">
        <v>4.2</v>
      </c>
      <c r="H15">
        <v>3.15</v>
      </c>
      <c r="I15">
        <v>8</v>
      </c>
      <c r="J15">
        <v>6</v>
      </c>
      <c r="K15">
        <v>28.4</v>
      </c>
      <c r="L15">
        <f>K15*150/200</f>
        <v>21.3</v>
      </c>
      <c r="M15">
        <v>202.4</v>
      </c>
      <c r="N15">
        <v>151.8</v>
      </c>
      <c r="O15">
        <v>0.03</v>
      </c>
      <c r="P15">
        <f>O15*125/150</f>
        <v>0.025</v>
      </c>
      <c r="Q15">
        <v>0.02</v>
      </c>
      <c r="R15">
        <f>Q15*125/150</f>
        <v>0.016666666666666666</v>
      </c>
      <c r="S15">
        <v>0</v>
      </c>
      <c r="T15">
        <f>S15*125/150</f>
        <v>0</v>
      </c>
      <c r="U15">
        <v>13.28</v>
      </c>
      <c r="V15">
        <f>U15*125/150</f>
        <v>11.066666666666666</v>
      </c>
      <c r="W15">
        <v>1.07</v>
      </c>
      <c r="X15">
        <f>W15*125/150</f>
        <v>0.8916666666666667</v>
      </c>
    </row>
    <row r="16" spans="1:24" ht="15">
      <c r="A16" t="s">
        <v>36</v>
      </c>
      <c r="B16" t="s">
        <v>37</v>
      </c>
      <c r="C16" t="s">
        <v>38</v>
      </c>
      <c r="D16" t="s">
        <v>39</v>
      </c>
      <c r="E16">
        <v>1.56</v>
      </c>
      <c r="F16">
        <v>1.17</v>
      </c>
      <c r="G16">
        <v>0</v>
      </c>
      <c r="H16">
        <v>0</v>
      </c>
      <c r="I16">
        <v>0</v>
      </c>
      <c r="J16">
        <f>I16*150/200</f>
        <v>0</v>
      </c>
      <c r="K16">
        <v>30.6</v>
      </c>
      <c r="L16">
        <f>K16*150/200</f>
        <v>22.95</v>
      </c>
      <c r="M16">
        <v>118</v>
      </c>
      <c r="N16">
        <v>88.5</v>
      </c>
      <c r="O16">
        <v>0</v>
      </c>
      <c r="P16">
        <f>O16*150/200</f>
        <v>0</v>
      </c>
      <c r="Q16">
        <v>0</v>
      </c>
      <c r="R16">
        <f>Q16*150/200</f>
        <v>0</v>
      </c>
      <c r="S16">
        <v>0</v>
      </c>
      <c r="T16">
        <f>S16*150/200</f>
        <v>0</v>
      </c>
      <c r="U16">
        <f>V16*200/150</f>
        <v>0.2</v>
      </c>
      <c r="V16">
        <v>0.15</v>
      </c>
      <c r="W16">
        <f>X16*200/150</f>
        <v>0.02666666666666667</v>
      </c>
      <c r="X16">
        <v>0.02</v>
      </c>
    </row>
    <row r="17" spans="2:25" ht="15">
      <c r="B17" t="s">
        <v>40</v>
      </c>
      <c r="E17">
        <f aca="true" t="shared" si="0" ref="E17:Y17">SUM(E14:E16)</f>
        <v>10.020000000000001</v>
      </c>
      <c r="F17">
        <f t="shared" si="0"/>
        <v>8.52</v>
      </c>
      <c r="G17">
        <f t="shared" si="0"/>
        <v>5.83</v>
      </c>
      <c r="H17">
        <f t="shared" si="0"/>
        <v>4.779999999999999</v>
      </c>
      <c r="I17">
        <f t="shared" si="0"/>
        <v>12.7</v>
      </c>
      <c r="J17">
        <f t="shared" si="0"/>
        <v>10.7</v>
      </c>
      <c r="K17">
        <f t="shared" si="0"/>
        <v>69.4</v>
      </c>
      <c r="L17">
        <f t="shared" si="0"/>
        <v>54.650000000000006</v>
      </c>
      <c r="M17">
        <f t="shared" si="0"/>
        <v>410.82</v>
      </c>
      <c r="N17">
        <f t="shared" si="0"/>
        <v>330.72</v>
      </c>
      <c r="O17">
        <f t="shared" si="0"/>
        <v>0.11</v>
      </c>
      <c r="P17">
        <f t="shared" si="0"/>
        <v>0.07500000000000001</v>
      </c>
      <c r="Q17">
        <f t="shared" si="0"/>
        <v>0.06</v>
      </c>
      <c r="R17">
        <f t="shared" si="0"/>
        <v>0.03666666666666667</v>
      </c>
      <c r="S17">
        <f t="shared" si="0"/>
        <v>0</v>
      </c>
      <c r="T17">
        <f t="shared" si="0"/>
        <v>0</v>
      </c>
      <c r="U17">
        <f t="shared" si="0"/>
        <v>27.08</v>
      </c>
      <c r="V17">
        <f t="shared" si="0"/>
        <v>19.816666666666663</v>
      </c>
      <c r="W17">
        <f t="shared" si="0"/>
        <v>1.9066666666666667</v>
      </c>
      <c r="X17">
        <f t="shared" si="0"/>
        <v>1.4016666666666668</v>
      </c>
      <c r="Y17">
        <f t="shared" si="0"/>
        <v>0</v>
      </c>
    </row>
    <row r="18" ht="15">
      <c r="B18" t="s">
        <v>41</v>
      </c>
    </row>
    <row r="19" spans="1:24" ht="15">
      <c r="A19" t="s">
        <v>42</v>
      </c>
      <c r="B19" t="s">
        <v>43</v>
      </c>
      <c r="C19" t="s">
        <v>44</v>
      </c>
      <c r="D19" t="s">
        <v>44</v>
      </c>
      <c r="E19">
        <v>4.59</v>
      </c>
      <c r="F19">
        <v>4.59</v>
      </c>
      <c r="G19">
        <v>0</v>
      </c>
      <c r="H19">
        <v>0</v>
      </c>
      <c r="I19">
        <f>J19*180/150</f>
        <v>0</v>
      </c>
      <c r="J19">
        <v>0</v>
      </c>
      <c r="K19">
        <v>10.2</v>
      </c>
      <c r="L19">
        <v>10.2</v>
      </c>
      <c r="M19">
        <v>40.8</v>
      </c>
      <c r="N19">
        <v>40.8</v>
      </c>
      <c r="O19">
        <f>P19*180/150</f>
        <v>0</v>
      </c>
      <c r="P19">
        <v>0</v>
      </c>
      <c r="Q19">
        <f>R19*180/150</f>
        <v>0.024</v>
      </c>
      <c r="R19">
        <v>0.02</v>
      </c>
      <c r="S19">
        <v>3.4</v>
      </c>
      <c r="T19">
        <v>3.4</v>
      </c>
      <c r="U19">
        <f>V19*180/150</f>
        <v>9.996</v>
      </c>
      <c r="V19">
        <v>8.33</v>
      </c>
      <c r="W19">
        <f>X19*180/150</f>
        <v>0.252</v>
      </c>
      <c r="X19">
        <v>0.21</v>
      </c>
    </row>
    <row r="20" spans="2:25" ht="15">
      <c r="B20" t="s">
        <v>40</v>
      </c>
      <c r="E20">
        <f>SUM(E19)</f>
        <v>4.59</v>
      </c>
      <c r="F20">
        <f>SUM(F19)</f>
        <v>4.59</v>
      </c>
      <c r="G20">
        <f aca="true" t="shared" si="1" ref="G20:T20">SUM(G19)</f>
        <v>0</v>
      </c>
      <c r="H20">
        <f t="shared" si="1"/>
        <v>0</v>
      </c>
      <c r="I20">
        <f t="shared" si="1"/>
        <v>0</v>
      </c>
      <c r="J20">
        <f t="shared" si="1"/>
        <v>0</v>
      </c>
      <c r="K20">
        <f t="shared" si="1"/>
        <v>10.2</v>
      </c>
      <c r="L20">
        <f t="shared" si="1"/>
        <v>10.2</v>
      </c>
      <c r="M20">
        <f t="shared" si="1"/>
        <v>40.8</v>
      </c>
      <c r="N20">
        <f t="shared" si="1"/>
        <v>40.8</v>
      </c>
      <c r="O20">
        <f t="shared" si="1"/>
        <v>0</v>
      </c>
      <c r="P20">
        <f t="shared" si="1"/>
        <v>0</v>
      </c>
      <c r="Q20">
        <f t="shared" si="1"/>
        <v>0.024</v>
      </c>
      <c r="R20">
        <f t="shared" si="1"/>
        <v>0.02</v>
      </c>
      <c r="S20">
        <f t="shared" si="1"/>
        <v>3.4</v>
      </c>
      <c r="T20">
        <f t="shared" si="1"/>
        <v>3.4</v>
      </c>
      <c r="U20">
        <f>SUM(U19)</f>
        <v>9.996</v>
      </c>
      <c r="V20">
        <f>SUM(V19)</f>
        <v>8.33</v>
      </c>
      <c r="W20">
        <f>SUM(W19)</f>
        <v>0.252</v>
      </c>
      <c r="X20">
        <f>SUM(X19)</f>
        <v>0.21</v>
      </c>
      <c r="Y20">
        <f>SUM(Y19)</f>
        <v>0</v>
      </c>
    </row>
    <row r="21" ht="15">
      <c r="B21" t="s">
        <v>45</v>
      </c>
    </row>
    <row r="22" spans="1:24" ht="15">
      <c r="A22" t="s">
        <v>46</v>
      </c>
      <c r="B22" t="s">
        <v>47</v>
      </c>
      <c r="C22" t="s">
        <v>48</v>
      </c>
      <c r="D22" t="s">
        <v>49</v>
      </c>
      <c r="E22">
        <v>3.3</v>
      </c>
      <c r="F22">
        <v>2.64</v>
      </c>
      <c r="G22">
        <f>H22*75/60</f>
        <v>1.075</v>
      </c>
      <c r="H22">
        <v>0.86</v>
      </c>
      <c r="I22">
        <f>J22*75/60</f>
        <v>2.8249999999999997</v>
      </c>
      <c r="J22">
        <v>2.26</v>
      </c>
      <c r="K22">
        <f>L22*75/60</f>
        <v>3.625</v>
      </c>
      <c r="L22">
        <v>2.9</v>
      </c>
      <c r="M22">
        <f>N22*75/60</f>
        <v>44.075</v>
      </c>
      <c r="N22">
        <v>35.26</v>
      </c>
      <c r="O22">
        <v>0.01</v>
      </c>
      <c r="P22">
        <v>0</v>
      </c>
      <c r="Q22">
        <v>0.02</v>
      </c>
      <c r="R22">
        <v>0</v>
      </c>
      <c r="S22">
        <f>T22*75/60</f>
        <v>4.0375</v>
      </c>
      <c r="T22">
        <v>3.23</v>
      </c>
      <c r="U22">
        <v>20.44</v>
      </c>
      <c r="V22">
        <v>0</v>
      </c>
      <c r="W22">
        <v>0.8</v>
      </c>
      <c r="X22">
        <v>0</v>
      </c>
    </row>
    <row r="23" spans="1:20" ht="15">
      <c r="A23" t="s">
        <v>50</v>
      </c>
      <c r="B23" t="s">
        <v>51</v>
      </c>
      <c r="C23" t="s">
        <v>52</v>
      </c>
      <c r="D23" t="s">
        <v>53</v>
      </c>
      <c r="E23">
        <v>14.12</v>
      </c>
      <c r="F23">
        <v>12.93</v>
      </c>
      <c r="G23">
        <v>7.64</v>
      </c>
      <c r="H23">
        <f>G23*175/225</f>
        <v>5.942222222222222</v>
      </c>
      <c r="I23">
        <v>7.74</v>
      </c>
      <c r="J23">
        <f>I23*175/225</f>
        <v>6.02</v>
      </c>
      <c r="K23">
        <v>11.42</v>
      </c>
      <c r="L23">
        <f>K23*175/225</f>
        <v>8.882222222222222</v>
      </c>
      <c r="M23">
        <v>148</v>
      </c>
      <c r="N23">
        <f>M23*175/225</f>
        <v>115.11111111111111</v>
      </c>
      <c r="O23">
        <v>0.21</v>
      </c>
      <c r="P23">
        <f>O23*150/200</f>
        <v>0.1575</v>
      </c>
      <c r="Q23">
        <v>0.05</v>
      </c>
      <c r="R23">
        <f>Q23*150/200</f>
        <v>0.0375</v>
      </c>
      <c r="S23">
        <v>0.65</v>
      </c>
      <c r="T23">
        <f>S23*175/225</f>
        <v>0.5055555555555555</v>
      </c>
    </row>
    <row r="24" spans="1:24" ht="15">
      <c r="A24" t="s">
        <v>54</v>
      </c>
      <c r="B24" t="s">
        <v>55</v>
      </c>
      <c r="C24" t="s">
        <v>56</v>
      </c>
      <c r="D24" t="s">
        <v>57</v>
      </c>
      <c r="E24">
        <v>23.87</v>
      </c>
      <c r="F24">
        <v>21.88</v>
      </c>
      <c r="G24">
        <v>37.56</v>
      </c>
      <c r="H24">
        <f>G24*150/200</f>
        <v>28.17</v>
      </c>
      <c r="I24">
        <v>15.5</v>
      </c>
      <c r="J24">
        <v>11.62</v>
      </c>
      <c r="K24">
        <v>58.98</v>
      </c>
      <c r="L24">
        <v>44.23</v>
      </c>
      <c r="M24">
        <v>525.4</v>
      </c>
      <c r="N24">
        <v>394.05</v>
      </c>
      <c r="O24">
        <v>0.36</v>
      </c>
      <c r="P24">
        <v>0.11</v>
      </c>
      <c r="Q24">
        <v>0.14</v>
      </c>
      <c r="R24">
        <v>0.09</v>
      </c>
      <c r="S24">
        <v>0.51</v>
      </c>
      <c r="T24">
        <v>0.38</v>
      </c>
      <c r="U24">
        <v>55.04</v>
      </c>
      <c r="V24">
        <v>24.71</v>
      </c>
      <c r="W24">
        <v>1.5</v>
      </c>
      <c r="X24">
        <v>1.27</v>
      </c>
    </row>
    <row r="25" spans="1:24" ht="15">
      <c r="A25" t="s">
        <v>58</v>
      </c>
      <c r="B25" t="s">
        <v>59</v>
      </c>
      <c r="C25">
        <v>200</v>
      </c>
      <c r="D25">
        <v>150</v>
      </c>
      <c r="E25">
        <v>1.56</v>
      </c>
      <c r="F25">
        <v>1.17</v>
      </c>
      <c r="G25">
        <v>0.6</v>
      </c>
      <c r="H25">
        <f>G25*150/200</f>
        <v>0.45</v>
      </c>
      <c r="I25">
        <v>0</v>
      </c>
      <c r="J25">
        <f>I25*150/200</f>
        <v>0</v>
      </c>
      <c r="K25">
        <v>31.4</v>
      </c>
      <c r="L25">
        <f>K25*150/200</f>
        <v>23.55</v>
      </c>
      <c r="M25">
        <v>124</v>
      </c>
      <c r="N25">
        <f>M25*150/200</f>
        <v>93</v>
      </c>
      <c r="O25">
        <v>0.02</v>
      </c>
      <c r="P25">
        <f>O25*150/200</f>
        <v>0.015</v>
      </c>
      <c r="Q25">
        <v>0.03</v>
      </c>
      <c r="R25">
        <f>Q25*150/200</f>
        <v>0.0225</v>
      </c>
      <c r="S25">
        <v>0.45</v>
      </c>
      <c r="T25">
        <f>S25*150/200</f>
        <v>0.3375</v>
      </c>
      <c r="U25">
        <v>12.3</v>
      </c>
      <c r="V25">
        <f>U25*150/200</f>
        <v>9.225</v>
      </c>
      <c r="W25">
        <v>2</v>
      </c>
      <c r="X25">
        <f>W25*150/200</f>
        <v>1.5</v>
      </c>
    </row>
    <row r="26" spans="2:24" ht="15">
      <c r="B26" t="s">
        <v>60</v>
      </c>
      <c r="C26" t="s">
        <v>61</v>
      </c>
      <c r="D26" t="s">
        <v>61</v>
      </c>
      <c r="E26">
        <v>1.11</v>
      </c>
      <c r="F26">
        <v>1.11</v>
      </c>
      <c r="G26">
        <v>1.6</v>
      </c>
      <c r="H26">
        <v>1.6</v>
      </c>
      <c r="I26">
        <v>0.4</v>
      </c>
      <c r="J26">
        <v>0.4</v>
      </c>
      <c r="K26">
        <v>10</v>
      </c>
      <c r="L26">
        <v>10</v>
      </c>
      <c r="M26">
        <v>54</v>
      </c>
      <c r="N26">
        <v>54</v>
      </c>
      <c r="O26">
        <v>0.04</v>
      </c>
      <c r="P26">
        <v>0.04</v>
      </c>
      <c r="Q26">
        <v>0.02</v>
      </c>
      <c r="R26">
        <v>0.02</v>
      </c>
      <c r="S26">
        <v>0</v>
      </c>
      <c r="T26">
        <v>0</v>
      </c>
      <c r="U26">
        <v>7.4</v>
      </c>
      <c r="V26">
        <v>7.4</v>
      </c>
      <c r="W26">
        <v>0.56</v>
      </c>
      <c r="X26">
        <v>0.56</v>
      </c>
    </row>
    <row r="27" spans="2:24" ht="15">
      <c r="B27" t="s">
        <v>62</v>
      </c>
      <c r="C27" t="s">
        <v>63</v>
      </c>
      <c r="D27" t="s">
        <v>64</v>
      </c>
      <c r="E27">
        <v>2.09</v>
      </c>
      <c r="F27">
        <v>1.83</v>
      </c>
      <c r="G27">
        <v>3.25</v>
      </c>
      <c r="H27">
        <v>2.84</v>
      </c>
      <c r="I27">
        <v>0.46</v>
      </c>
      <c r="J27">
        <f>I27*40.6/46</f>
        <v>0.406</v>
      </c>
      <c r="K27">
        <v>20.88</v>
      </c>
      <c r="L27">
        <v>18.27</v>
      </c>
      <c r="M27">
        <v>102.08</v>
      </c>
      <c r="N27">
        <v>89.32</v>
      </c>
      <c r="O27">
        <v>0.06</v>
      </c>
      <c r="P27">
        <v>0.04</v>
      </c>
      <c r="Q27">
        <v>0.04</v>
      </c>
      <c r="R27">
        <v>0.03</v>
      </c>
      <c r="S27">
        <v>0</v>
      </c>
      <c r="T27">
        <f>S27*40.6/46</f>
        <v>0</v>
      </c>
      <c r="U27">
        <v>17</v>
      </c>
      <c r="V27">
        <v>13.6</v>
      </c>
      <c r="W27">
        <v>1.15</v>
      </c>
      <c r="X27">
        <v>0.92</v>
      </c>
    </row>
    <row r="28" spans="2:24" ht="15">
      <c r="B28" t="s">
        <v>40</v>
      </c>
      <c r="E28">
        <f>SUM(E22:E27)</f>
        <v>46.05</v>
      </c>
      <c r="F28">
        <f>SUM(F22:F27)</f>
        <v>41.56</v>
      </c>
      <c r="G28">
        <f>SUM(G22:G27)-5</f>
        <v>46.72500000000001</v>
      </c>
      <c r="H28">
        <f>SUM(H22:H27)-5</f>
        <v>34.86222222222223</v>
      </c>
      <c r="I28">
        <f aca="true" t="shared" si="2" ref="I28:T28">SUM(I22:I27)</f>
        <v>26.924999999999997</v>
      </c>
      <c r="J28">
        <f t="shared" si="2"/>
        <v>20.705999999999996</v>
      </c>
      <c r="K28">
        <f t="shared" si="2"/>
        <v>136.30499999999998</v>
      </c>
      <c r="L28">
        <f t="shared" si="2"/>
        <v>107.83222222222221</v>
      </c>
      <c r="M28">
        <f>SUM(M22:M27)-0</f>
        <v>997.555</v>
      </c>
      <c r="N28">
        <f>SUM(N22:N27)-94</f>
        <v>686.7411111111112</v>
      </c>
      <c r="O28">
        <f t="shared" si="2"/>
        <v>0.7</v>
      </c>
      <c r="P28">
        <f t="shared" si="2"/>
        <v>0.3625</v>
      </c>
      <c r="Q28">
        <f t="shared" si="2"/>
        <v>0.3</v>
      </c>
      <c r="R28">
        <f t="shared" si="2"/>
        <v>0.19999999999999998</v>
      </c>
      <c r="S28">
        <f t="shared" si="2"/>
        <v>5.6475</v>
      </c>
      <c r="T28">
        <f t="shared" si="2"/>
        <v>4.453055555555556</v>
      </c>
      <c r="U28">
        <f>SUM(U22:U27)</f>
        <v>112.18</v>
      </c>
      <c r="V28">
        <f>SUM(V22:V27)</f>
        <v>54.935</v>
      </c>
      <c r="W28">
        <f>SUM(W22:W27)</f>
        <v>6.01</v>
      </c>
      <c r="X28">
        <f>SUM(X22:X27)</f>
        <v>4.25</v>
      </c>
    </row>
    <row r="29" ht="15">
      <c r="B29" t="s">
        <v>65</v>
      </c>
    </row>
    <row r="30" spans="1:24" ht="15">
      <c r="A30" t="s">
        <v>66</v>
      </c>
      <c r="B30" t="s">
        <v>67</v>
      </c>
      <c r="C30" t="s">
        <v>68</v>
      </c>
      <c r="D30" t="s">
        <v>68</v>
      </c>
      <c r="E30">
        <v>10.36</v>
      </c>
      <c r="F30">
        <v>10.36</v>
      </c>
      <c r="G30">
        <v>5.31</v>
      </c>
      <c r="H30">
        <v>5.31</v>
      </c>
      <c r="I30">
        <v>4.5</v>
      </c>
      <c r="J30">
        <v>4.5</v>
      </c>
      <c r="K30">
        <v>8.91</v>
      </c>
      <c r="L30">
        <v>8.91</v>
      </c>
      <c r="M30">
        <v>97.38</v>
      </c>
      <c r="N30">
        <v>97.38</v>
      </c>
      <c r="O30">
        <v>0.07</v>
      </c>
      <c r="P30">
        <v>0.07</v>
      </c>
      <c r="Q30">
        <v>0.3</v>
      </c>
      <c r="R30">
        <v>0.3</v>
      </c>
      <c r="S30">
        <v>2.46</v>
      </c>
      <c r="T30">
        <v>2.46</v>
      </c>
      <c r="U30">
        <v>275.74</v>
      </c>
      <c r="V30">
        <v>275.74</v>
      </c>
      <c r="W30">
        <v>0.23</v>
      </c>
      <c r="X30">
        <v>0.23</v>
      </c>
    </row>
    <row r="31" spans="2:24" ht="15">
      <c r="B31" t="s">
        <v>40</v>
      </c>
      <c r="E31">
        <f>SUM(E30)</f>
        <v>10.36</v>
      </c>
      <c r="F31">
        <f>SUM(F30)</f>
        <v>10.36</v>
      </c>
      <c r="G31">
        <f aca="true" t="shared" si="3" ref="G31:T31">SUM(G30)</f>
        <v>5.31</v>
      </c>
      <c r="H31">
        <f t="shared" si="3"/>
        <v>5.31</v>
      </c>
      <c r="I31">
        <f t="shared" si="3"/>
        <v>4.5</v>
      </c>
      <c r="J31">
        <f t="shared" si="3"/>
        <v>4.5</v>
      </c>
      <c r="K31">
        <f t="shared" si="3"/>
        <v>8.91</v>
      </c>
      <c r="L31">
        <f t="shared" si="3"/>
        <v>8.91</v>
      </c>
      <c r="M31">
        <f t="shared" si="3"/>
        <v>97.38</v>
      </c>
      <c r="N31">
        <f t="shared" si="3"/>
        <v>97.38</v>
      </c>
      <c r="O31">
        <f t="shared" si="3"/>
        <v>0.07</v>
      </c>
      <c r="P31">
        <f t="shared" si="3"/>
        <v>0.07</v>
      </c>
      <c r="Q31">
        <f t="shared" si="3"/>
        <v>0.3</v>
      </c>
      <c r="R31">
        <f t="shared" si="3"/>
        <v>0.3</v>
      </c>
      <c r="S31">
        <f t="shared" si="3"/>
        <v>2.46</v>
      </c>
      <c r="T31">
        <f t="shared" si="3"/>
        <v>2.46</v>
      </c>
      <c r="U31">
        <f>SUM(U30:U30)</f>
        <v>275.74</v>
      </c>
      <c r="V31">
        <f>SUM(V30:V30)</f>
        <v>275.74</v>
      </c>
      <c r="W31">
        <f>SUM(W30:W30)</f>
        <v>0.23</v>
      </c>
      <c r="X31">
        <f>SUM(X30:X30)</f>
        <v>0.23</v>
      </c>
    </row>
    <row r="32" ht="15">
      <c r="B32" t="s">
        <v>69</v>
      </c>
    </row>
    <row r="33" spans="1:24" ht="15">
      <c r="A33" t="s">
        <v>70</v>
      </c>
      <c r="B33" t="s">
        <v>71</v>
      </c>
      <c r="C33" t="s">
        <v>49</v>
      </c>
      <c r="D33" t="s">
        <v>72</v>
      </c>
      <c r="E33">
        <v>1.12</v>
      </c>
      <c r="F33">
        <v>0.93</v>
      </c>
      <c r="G33">
        <f>H33*60/50</f>
        <v>0.936</v>
      </c>
      <c r="H33">
        <v>0.78</v>
      </c>
      <c r="I33">
        <f>J33*60/50</f>
        <v>3</v>
      </c>
      <c r="J33">
        <v>2.5</v>
      </c>
      <c r="K33">
        <f>L33*60/50</f>
        <v>6</v>
      </c>
      <c r="L33">
        <v>5</v>
      </c>
      <c r="M33">
        <f>N33*60/50</f>
        <v>54.756</v>
      </c>
      <c r="N33">
        <v>45.63</v>
      </c>
      <c r="O33">
        <v>0.02</v>
      </c>
      <c r="P33">
        <f>O33*30/40</f>
        <v>0.015</v>
      </c>
      <c r="Q33">
        <v>0.02</v>
      </c>
      <c r="R33">
        <f>Q33*30/40</f>
        <v>0.015</v>
      </c>
      <c r="S33">
        <f>T33*60/50</f>
        <v>9.996</v>
      </c>
      <c r="T33">
        <v>8.33</v>
      </c>
      <c r="U33">
        <f>V33*35/30</f>
        <v>5.121666666666666</v>
      </c>
      <c r="V33">
        <v>4.39</v>
      </c>
      <c r="W33">
        <f>X33*35/30</f>
        <v>0.35</v>
      </c>
      <c r="X33">
        <v>0.3</v>
      </c>
    </row>
    <row r="34" spans="1:24" ht="15">
      <c r="A34" t="s">
        <v>73</v>
      </c>
      <c r="B34" t="s">
        <v>74</v>
      </c>
      <c r="C34" t="s">
        <v>48</v>
      </c>
      <c r="D34" t="s">
        <v>48</v>
      </c>
      <c r="E34">
        <v>27.79</v>
      </c>
      <c r="F34">
        <v>27.79</v>
      </c>
      <c r="G34">
        <v>7.98</v>
      </c>
      <c r="H34">
        <v>7.98</v>
      </c>
      <c r="I34">
        <v>6.65</v>
      </c>
      <c r="J34">
        <v>6.65</v>
      </c>
      <c r="K34">
        <v>4.69</v>
      </c>
      <c r="L34">
        <v>4.69</v>
      </c>
      <c r="M34">
        <v>110.54</v>
      </c>
      <c r="N34">
        <v>110.54</v>
      </c>
      <c r="O34">
        <v>0.08</v>
      </c>
      <c r="P34">
        <v>0.08</v>
      </c>
      <c r="Q34">
        <v>0.04</v>
      </c>
      <c r="R34">
        <v>0.04</v>
      </c>
      <c r="S34">
        <v>1.84</v>
      </c>
      <c r="T34">
        <v>1.84</v>
      </c>
      <c r="U34">
        <v>14.71</v>
      </c>
      <c r="V34">
        <v>14.71</v>
      </c>
      <c r="W34">
        <v>0.52</v>
      </c>
      <c r="X34">
        <v>0.52</v>
      </c>
    </row>
    <row r="35" spans="1:24" ht="15">
      <c r="A35" t="s">
        <v>75</v>
      </c>
      <c r="B35" t="s">
        <v>76</v>
      </c>
      <c r="C35" t="s">
        <v>39</v>
      </c>
      <c r="D35" t="s">
        <v>77</v>
      </c>
      <c r="E35">
        <v>6.33</v>
      </c>
      <c r="F35">
        <v>5.48</v>
      </c>
      <c r="G35">
        <v>2.87</v>
      </c>
      <c r="H35">
        <f>G35*130/150</f>
        <v>2.4873333333333334</v>
      </c>
      <c r="I35">
        <v>4.32</v>
      </c>
      <c r="J35">
        <f>I35*130/150</f>
        <v>3.744</v>
      </c>
      <c r="K35">
        <v>23</v>
      </c>
      <c r="L35">
        <f>K35*130/150</f>
        <v>19.933333333333334</v>
      </c>
      <c r="M35">
        <v>142.35</v>
      </c>
      <c r="N35">
        <f>M35*130/150</f>
        <v>123.37</v>
      </c>
      <c r="O35">
        <f>P35*150/100</f>
        <v>0.18</v>
      </c>
      <c r="P35">
        <v>0.12</v>
      </c>
      <c r="Q35">
        <f>R35*150/100</f>
        <v>0.075</v>
      </c>
      <c r="R35">
        <v>0.05</v>
      </c>
      <c r="S35">
        <v>21</v>
      </c>
      <c r="T35">
        <f>S35*130/150</f>
        <v>18.2</v>
      </c>
      <c r="U35">
        <f>V35*150/100</f>
        <v>16.155</v>
      </c>
      <c r="V35">
        <v>10.77</v>
      </c>
      <c r="W35">
        <f>X35*150/100</f>
        <v>1.365</v>
      </c>
      <c r="X35">
        <v>0.91</v>
      </c>
    </row>
    <row r="36" spans="1:24" ht="15">
      <c r="A36" t="s">
        <v>78</v>
      </c>
      <c r="B36" t="s">
        <v>79</v>
      </c>
      <c r="C36" t="s">
        <v>38</v>
      </c>
      <c r="D36" t="s">
        <v>39</v>
      </c>
      <c r="E36">
        <v>0.5</v>
      </c>
      <c r="F36">
        <v>0.38</v>
      </c>
      <c r="G36">
        <v>0.18</v>
      </c>
      <c r="H36">
        <v>0.13</v>
      </c>
      <c r="I36">
        <f>J36*200/150</f>
        <v>0</v>
      </c>
      <c r="J36">
        <v>0</v>
      </c>
      <c r="K36">
        <v>4.78</v>
      </c>
      <c r="L36">
        <v>3.58</v>
      </c>
      <c r="M36">
        <v>19.9</v>
      </c>
      <c r="N36">
        <v>14.92</v>
      </c>
      <c r="O36">
        <f>P36*200/150</f>
        <v>0.013333333333333334</v>
      </c>
      <c r="P36">
        <v>0.01</v>
      </c>
      <c r="Q36">
        <f>R36*200/150</f>
        <v>0.013333333333333334</v>
      </c>
      <c r="R36">
        <v>0.01</v>
      </c>
      <c r="S36">
        <v>0.04</v>
      </c>
      <c r="T36">
        <v>0.03</v>
      </c>
      <c r="U36">
        <f>V36*200/150</f>
        <v>5.053333333333334</v>
      </c>
      <c r="V36">
        <v>3.79</v>
      </c>
      <c r="W36">
        <f>X36*200/150</f>
        <v>0.84</v>
      </c>
      <c r="X36">
        <v>0.63</v>
      </c>
    </row>
    <row r="37" spans="2:24" ht="15">
      <c r="B37" t="s">
        <v>60</v>
      </c>
      <c r="C37" t="s">
        <v>61</v>
      </c>
      <c r="D37" t="s">
        <v>61</v>
      </c>
      <c r="E37">
        <v>1.11</v>
      </c>
      <c r="F37">
        <v>1.11</v>
      </c>
      <c r="G37">
        <v>1.6</v>
      </c>
      <c r="H37">
        <v>1.6</v>
      </c>
      <c r="I37">
        <v>0.4</v>
      </c>
      <c r="J37">
        <v>0.4</v>
      </c>
      <c r="K37">
        <v>10</v>
      </c>
      <c r="L37">
        <v>10</v>
      </c>
      <c r="M37">
        <v>54</v>
      </c>
      <c r="N37">
        <v>54</v>
      </c>
      <c r="O37">
        <v>0.04</v>
      </c>
      <c r="P37">
        <v>0.04</v>
      </c>
      <c r="Q37">
        <v>0.02</v>
      </c>
      <c r="R37">
        <v>0.02</v>
      </c>
      <c r="S37">
        <v>0</v>
      </c>
      <c r="T37">
        <v>0</v>
      </c>
      <c r="U37">
        <v>7.4</v>
      </c>
      <c r="V37">
        <v>7.4</v>
      </c>
      <c r="W37">
        <v>0.56</v>
      </c>
      <c r="X37">
        <v>0.56</v>
      </c>
    </row>
    <row r="38" spans="2:25" ht="15">
      <c r="B38" t="s">
        <v>40</v>
      </c>
      <c r="E38">
        <f>SUM(E33:E37)</f>
        <v>36.85</v>
      </c>
      <c r="F38">
        <f>SUM(F33:F37)</f>
        <v>35.690000000000005</v>
      </c>
      <c r="G38">
        <f aca="true" t="shared" si="4" ref="G38:T38">SUM(G33:G37)</f>
        <v>13.566</v>
      </c>
      <c r="H38">
        <f t="shared" si="4"/>
        <v>12.977333333333334</v>
      </c>
      <c r="I38">
        <f t="shared" si="4"/>
        <v>14.370000000000001</v>
      </c>
      <c r="J38">
        <f t="shared" si="4"/>
        <v>13.294</v>
      </c>
      <c r="K38">
        <f t="shared" si="4"/>
        <v>48.47</v>
      </c>
      <c r="L38">
        <f t="shared" si="4"/>
        <v>43.20333333333333</v>
      </c>
      <c r="M38">
        <f t="shared" si="4"/>
        <v>381.54599999999994</v>
      </c>
      <c r="N38">
        <f t="shared" si="4"/>
        <v>348.46000000000004</v>
      </c>
      <c r="O38">
        <f t="shared" si="4"/>
        <v>0.3333333333333333</v>
      </c>
      <c r="P38">
        <f t="shared" si="4"/>
        <v>0.265</v>
      </c>
      <c r="Q38">
        <f t="shared" si="4"/>
        <v>0.16833333333333333</v>
      </c>
      <c r="R38">
        <f t="shared" si="4"/>
        <v>0.135</v>
      </c>
      <c r="S38">
        <f t="shared" si="4"/>
        <v>32.876</v>
      </c>
      <c r="T38">
        <f t="shared" si="4"/>
        <v>28.4</v>
      </c>
      <c r="U38">
        <f>SUM(U33:U37)</f>
        <v>48.44</v>
      </c>
      <c r="V38">
        <f>SUM(V33:V37)</f>
        <v>41.06</v>
      </c>
      <c r="W38">
        <f>SUM(W33:W37)</f>
        <v>3.635</v>
      </c>
      <c r="X38">
        <f>SUM(X33:X37)</f>
        <v>2.92</v>
      </c>
      <c r="Y38">
        <f>SUM(Y33:Y37)</f>
        <v>0</v>
      </c>
    </row>
    <row r="39" spans="2:25" ht="15">
      <c r="B39" t="s">
        <v>80</v>
      </c>
      <c r="E39">
        <f>E38+E31+E28+E20+E17</f>
        <v>107.86999999999999</v>
      </c>
      <c r="F39">
        <f>F38+F31+F28+F20+F17</f>
        <v>100.72000000000001</v>
      </c>
      <c r="G39">
        <f aca="true" t="shared" si="5" ref="G39:T39">G38+G31+G28+G20+G17</f>
        <v>71.43100000000001</v>
      </c>
      <c r="H39">
        <f t="shared" si="5"/>
        <v>57.92955555555557</v>
      </c>
      <c r="I39">
        <f t="shared" si="5"/>
        <v>58.495000000000005</v>
      </c>
      <c r="J39">
        <f t="shared" si="5"/>
        <v>49.2</v>
      </c>
      <c r="K39">
        <f t="shared" si="5"/>
        <v>273.28499999999997</v>
      </c>
      <c r="L39">
        <f t="shared" si="5"/>
        <v>224.79555555555552</v>
      </c>
      <c r="M39">
        <f t="shared" si="5"/>
        <v>1928.1009999999997</v>
      </c>
      <c r="N39">
        <f t="shared" si="5"/>
        <v>1504.101111111111</v>
      </c>
      <c r="O39">
        <f t="shared" si="5"/>
        <v>1.2133333333333334</v>
      </c>
      <c r="P39">
        <f t="shared" si="5"/>
        <v>0.7725</v>
      </c>
      <c r="Q39">
        <f t="shared" si="5"/>
        <v>0.8523333333333334</v>
      </c>
      <c r="R39">
        <f t="shared" si="5"/>
        <v>0.6916666666666667</v>
      </c>
      <c r="S39">
        <f t="shared" si="5"/>
        <v>44.3835</v>
      </c>
      <c r="T39">
        <f t="shared" si="5"/>
        <v>38.713055555555556</v>
      </c>
      <c r="U39">
        <f>U38+U31+U28+U20+U17</f>
        <v>473.436</v>
      </c>
      <c r="V39">
        <f>V38+V31+V28+V20+V17</f>
        <v>399.88166666666666</v>
      </c>
      <c r="W39">
        <f>W38+W31+W28+W20+W17</f>
        <v>12.033666666666667</v>
      </c>
      <c r="X39">
        <f>X38+X31+X28+X20+X17</f>
        <v>9.011666666666667</v>
      </c>
      <c r="Y39">
        <f>Y38+Y31+Y28+Y20+Y17</f>
        <v>0</v>
      </c>
    </row>
    <row r="42" ht="15">
      <c r="B42" t="s">
        <v>81</v>
      </c>
    </row>
    <row r="43" ht="15">
      <c r="B43" t="s">
        <v>30</v>
      </c>
    </row>
    <row r="44" spans="1:24" ht="15">
      <c r="A44" t="s">
        <v>31</v>
      </c>
      <c r="B44" t="s">
        <v>32</v>
      </c>
      <c r="C44" t="s">
        <v>33</v>
      </c>
      <c r="D44" t="s">
        <v>33</v>
      </c>
      <c r="E44">
        <v>4.03</v>
      </c>
      <c r="F44">
        <v>4.03</v>
      </c>
      <c r="G44">
        <v>1.63</v>
      </c>
      <c r="H44">
        <v>1.63</v>
      </c>
      <c r="I44">
        <v>4.7</v>
      </c>
      <c r="J44">
        <v>4.7</v>
      </c>
      <c r="K44">
        <v>10.4</v>
      </c>
      <c r="L44">
        <v>10.4</v>
      </c>
      <c r="M44">
        <v>90.42</v>
      </c>
      <c r="N44">
        <v>90.42</v>
      </c>
      <c r="O44">
        <v>0.08</v>
      </c>
      <c r="P44">
        <v>0.05</v>
      </c>
      <c r="Q44">
        <v>0.04</v>
      </c>
      <c r="R44">
        <v>0.02</v>
      </c>
      <c r="S44">
        <v>0</v>
      </c>
      <c r="T44">
        <f>S44*25/45</f>
        <v>0</v>
      </c>
      <c r="U44">
        <v>13.6</v>
      </c>
      <c r="V44">
        <v>8.6</v>
      </c>
      <c r="W44">
        <v>0.81</v>
      </c>
      <c r="X44">
        <v>0.49</v>
      </c>
    </row>
    <row r="45" spans="1:24" ht="15">
      <c r="A45" t="s">
        <v>82</v>
      </c>
      <c r="B45" t="s">
        <v>83</v>
      </c>
      <c r="C45" t="s">
        <v>84</v>
      </c>
      <c r="D45" t="s">
        <v>84</v>
      </c>
      <c r="E45">
        <v>4.36</v>
      </c>
      <c r="F45">
        <v>4.36</v>
      </c>
      <c r="G45">
        <v>5.1</v>
      </c>
      <c r="H45">
        <v>5.1</v>
      </c>
      <c r="I45">
        <v>4.6</v>
      </c>
      <c r="J45">
        <v>4.6</v>
      </c>
      <c r="K45">
        <v>0.3</v>
      </c>
      <c r="L45">
        <v>0.3</v>
      </c>
      <c r="M45">
        <v>63</v>
      </c>
      <c r="N45">
        <v>63</v>
      </c>
      <c r="O45">
        <v>0.03</v>
      </c>
      <c r="P45">
        <v>0.03</v>
      </c>
      <c r="Q45">
        <v>0.18</v>
      </c>
      <c r="R45">
        <v>0.18</v>
      </c>
      <c r="S45">
        <v>0</v>
      </c>
      <c r="T45">
        <v>0</v>
      </c>
      <c r="U45">
        <v>22</v>
      </c>
      <c r="V45">
        <v>22</v>
      </c>
      <c r="W45">
        <v>1.08</v>
      </c>
      <c r="X45">
        <v>1.08</v>
      </c>
    </row>
    <row r="46" spans="1:24" ht="15">
      <c r="A46" t="s">
        <v>85</v>
      </c>
      <c r="B46" t="s">
        <v>86</v>
      </c>
      <c r="C46" t="s">
        <v>38</v>
      </c>
      <c r="D46" t="s">
        <v>39</v>
      </c>
      <c r="E46">
        <v>6.71</v>
      </c>
      <c r="F46">
        <v>5.04</v>
      </c>
      <c r="G46">
        <v>5.76</v>
      </c>
      <c r="H46">
        <v>4.32</v>
      </c>
      <c r="I46">
        <v>6.64</v>
      </c>
      <c r="J46">
        <v>4.98</v>
      </c>
      <c r="K46">
        <v>19.28</v>
      </c>
      <c r="L46">
        <f>K46*150/200</f>
        <v>14.46</v>
      </c>
      <c r="M46">
        <v>160</v>
      </c>
      <c r="N46">
        <v>120</v>
      </c>
      <c r="O46">
        <v>0.09</v>
      </c>
      <c r="P46">
        <f>O46*150/200</f>
        <v>0.0675</v>
      </c>
      <c r="Q46">
        <v>0.14</v>
      </c>
      <c r="R46">
        <f>Q46*150/200</f>
        <v>0.10500000000000002</v>
      </c>
      <c r="S46">
        <v>0.9</v>
      </c>
      <c r="T46">
        <v>0.67</v>
      </c>
      <c r="U46">
        <v>129.32</v>
      </c>
      <c r="V46">
        <f>U46*150/200</f>
        <v>96.99</v>
      </c>
      <c r="W46">
        <v>0.42</v>
      </c>
      <c r="X46">
        <f>W46*150/200</f>
        <v>0.315</v>
      </c>
    </row>
    <row r="47" spans="1:24" ht="15">
      <c r="A47" t="s">
        <v>87</v>
      </c>
      <c r="B47" t="s">
        <v>88</v>
      </c>
      <c r="C47" t="s">
        <v>68</v>
      </c>
      <c r="D47" t="s">
        <v>39</v>
      </c>
      <c r="E47">
        <v>5.85</v>
      </c>
      <c r="F47">
        <v>4.87</v>
      </c>
      <c r="G47">
        <v>2.95</v>
      </c>
      <c r="H47">
        <v>2.46</v>
      </c>
      <c r="I47">
        <v>3.24</v>
      </c>
      <c r="J47">
        <v>2.7</v>
      </c>
      <c r="K47">
        <v>22.82</v>
      </c>
      <c r="L47">
        <v>19.02</v>
      </c>
      <c r="M47">
        <v>132.26</v>
      </c>
      <c r="N47">
        <v>110.22</v>
      </c>
      <c r="O47">
        <f>P47*180/150</f>
        <v>0.024</v>
      </c>
      <c r="P47">
        <v>0.02</v>
      </c>
      <c r="Q47">
        <f>R47*180/150</f>
        <v>0.12</v>
      </c>
      <c r="R47">
        <v>0.1</v>
      </c>
      <c r="S47">
        <v>1.43</v>
      </c>
      <c r="T47">
        <v>1.2</v>
      </c>
      <c r="U47">
        <f>V47*180/150</f>
        <v>109.58399999999999</v>
      </c>
      <c r="V47">
        <v>91.32</v>
      </c>
      <c r="W47">
        <f>X47*180/150</f>
        <v>0.36</v>
      </c>
      <c r="X47">
        <v>0.3</v>
      </c>
    </row>
    <row r="48" spans="2:25" ht="15">
      <c r="B48" t="s">
        <v>40</v>
      </c>
      <c r="E48">
        <f>SUM(E44:E47)</f>
        <v>20.950000000000003</v>
      </c>
      <c r="F48">
        <f>SUM(F44:F47)</f>
        <v>18.3</v>
      </c>
      <c r="G48">
        <f aca="true" t="shared" si="6" ref="G48:T48">SUM(G44:G47)</f>
        <v>15.439999999999998</v>
      </c>
      <c r="H48">
        <f t="shared" si="6"/>
        <v>13.510000000000002</v>
      </c>
      <c r="I48">
        <f t="shared" si="6"/>
        <v>19.18</v>
      </c>
      <c r="J48">
        <f t="shared" si="6"/>
        <v>16.98</v>
      </c>
      <c r="K48">
        <f t="shared" si="6"/>
        <v>52.800000000000004</v>
      </c>
      <c r="L48">
        <f t="shared" si="6"/>
        <v>44.18000000000001</v>
      </c>
      <c r="M48">
        <f t="shared" si="6"/>
        <v>445.68</v>
      </c>
      <c r="N48">
        <f t="shared" si="6"/>
        <v>383.64</v>
      </c>
      <c r="O48">
        <f t="shared" si="6"/>
        <v>0.224</v>
      </c>
      <c r="P48">
        <f t="shared" si="6"/>
        <v>0.1675</v>
      </c>
      <c r="Q48">
        <f t="shared" si="6"/>
        <v>0.48</v>
      </c>
      <c r="R48">
        <f t="shared" si="6"/>
        <v>0.405</v>
      </c>
      <c r="S48">
        <f t="shared" si="6"/>
        <v>2.33</v>
      </c>
      <c r="T48">
        <f t="shared" si="6"/>
        <v>1.87</v>
      </c>
      <c r="U48">
        <f>SUM(U44:U47)</f>
        <v>274.50399999999996</v>
      </c>
      <c r="V48">
        <f>SUM(V44:V47)</f>
        <v>218.91</v>
      </c>
      <c r="W48">
        <f>SUM(W44:W47)</f>
        <v>2.67</v>
      </c>
      <c r="X48">
        <f>SUM(X44:X47)</f>
        <v>2.185</v>
      </c>
      <c r="Y48">
        <f>SUM(Y44:Y47)</f>
        <v>0</v>
      </c>
    </row>
    <row r="49" ht="15">
      <c r="B49" t="s">
        <v>89</v>
      </c>
    </row>
    <row r="50" spans="1:24" ht="15">
      <c r="A50" t="s">
        <v>42</v>
      </c>
      <c r="B50" t="s">
        <v>43</v>
      </c>
      <c r="C50" t="s">
        <v>68</v>
      </c>
      <c r="D50" t="s">
        <v>68</v>
      </c>
      <c r="E50">
        <v>4.86</v>
      </c>
      <c r="F50">
        <v>4.86</v>
      </c>
      <c r="G50">
        <v>0</v>
      </c>
      <c r="H50">
        <v>0</v>
      </c>
      <c r="I50">
        <f>J50*180/150</f>
        <v>0</v>
      </c>
      <c r="J50">
        <v>0</v>
      </c>
      <c r="K50">
        <v>10.8</v>
      </c>
      <c r="L50">
        <v>10.8</v>
      </c>
      <c r="M50">
        <v>43.2</v>
      </c>
      <c r="N50">
        <v>43.2</v>
      </c>
      <c r="O50">
        <f>P50*180/150</f>
        <v>0</v>
      </c>
      <c r="P50">
        <v>0</v>
      </c>
      <c r="Q50">
        <f>R50*180/150</f>
        <v>0.024</v>
      </c>
      <c r="R50">
        <v>0.02</v>
      </c>
      <c r="S50">
        <v>3.6</v>
      </c>
      <c r="T50">
        <v>3.6</v>
      </c>
      <c r="U50">
        <f>V50*180/150</f>
        <v>9.996</v>
      </c>
      <c r="V50">
        <v>8.33</v>
      </c>
      <c r="W50">
        <f>X50*180/150</f>
        <v>0.252</v>
      </c>
      <c r="X50">
        <v>0.21</v>
      </c>
    </row>
    <row r="51" spans="2:25" ht="15">
      <c r="B51" t="s">
        <v>40</v>
      </c>
      <c r="E51">
        <f>SUM(E50)</f>
        <v>4.86</v>
      </c>
      <c r="F51">
        <f>SUM(F50)</f>
        <v>4.86</v>
      </c>
      <c r="G51">
        <f aca="true" t="shared" si="7" ref="G51:T51">SUM(G50)</f>
        <v>0</v>
      </c>
      <c r="H51">
        <f t="shared" si="7"/>
        <v>0</v>
      </c>
      <c r="I51">
        <f t="shared" si="7"/>
        <v>0</v>
      </c>
      <c r="J51">
        <f t="shared" si="7"/>
        <v>0</v>
      </c>
      <c r="K51">
        <f t="shared" si="7"/>
        <v>10.8</v>
      </c>
      <c r="L51">
        <f t="shared" si="7"/>
        <v>10.8</v>
      </c>
      <c r="M51">
        <f t="shared" si="7"/>
        <v>43.2</v>
      </c>
      <c r="N51">
        <f t="shared" si="7"/>
        <v>43.2</v>
      </c>
      <c r="O51">
        <f t="shared" si="7"/>
        <v>0</v>
      </c>
      <c r="P51">
        <f t="shared" si="7"/>
        <v>0</v>
      </c>
      <c r="Q51">
        <f t="shared" si="7"/>
        <v>0.024</v>
      </c>
      <c r="R51">
        <f t="shared" si="7"/>
        <v>0.02</v>
      </c>
      <c r="S51">
        <f t="shared" si="7"/>
        <v>3.6</v>
      </c>
      <c r="T51">
        <f t="shared" si="7"/>
        <v>3.6</v>
      </c>
      <c r="U51">
        <f>SUM(U50)</f>
        <v>9.996</v>
      </c>
      <c r="V51">
        <f>SUM(V50)</f>
        <v>8.33</v>
      </c>
      <c r="W51">
        <f>SUM(W50)</f>
        <v>0.252</v>
      </c>
      <c r="X51">
        <f>SUM(X50)</f>
        <v>0.21</v>
      </c>
      <c r="Y51">
        <f>SUM(Y50)</f>
        <v>0</v>
      </c>
    </row>
    <row r="52" ht="15">
      <c r="B52" t="s">
        <v>45</v>
      </c>
    </row>
    <row r="53" spans="1:21" ht="15">
      <c r="A53" t="s">
        <v>90</v>
      </c>
      <c r="B53" t="s">
        <v>91</v>
      </c>
      <c r="C53" t="s">
        <v>48</v>
      </c>
      <c r="D53" t="s">
        <v>49</v>
      </c>
      <c r="E53">
        <v>2.46</v>
      </c>
      <c r="F53">
        <v>1.97</v>
      </c>
      <c r="G53">
        <f>H53*75/60</f>
        <v>0.6</v>
      </c>
      <c r="H53">
        <v>0.48</v>
      </c>
      <c r="I53">
        <f>J53*75/60</f>
        <v>7.5</v>
      </c>
      <c r="J53">
        <v>6</v>
      </c>
      <c r="K53">
        <f>L53*75/60</f>
        <v>7.2</v>
      </c>
      <c r="L53">
        <v>5.76</v>
      </c>
      <c r="M53">
        <f>N53*75/60</f>
        <v>98.69999999999999</v>
      </c>
      <c r="N53">
        <v>78.96</v>
      </c>
      <c r="O53">
        <v>0.04</v>
      </c>
      <c r="P53">
        <f>O53*45/60</f>
        <v>0.030000000000000002</v>
      </c>
      <c r="Q53">
        <v>0.01</v>
      </c>
      <c r="R53">
        <f>Q53*45/60</f>
        <v>0.007500000000000001</v>
      </c>
      <c r="S53">
        <f>T53*75/60</f>
        <v>3.8375</v>
      </c>
      <c r="T53">
        <v>3.07</v>
      </c>
      <c r="U53">
        <v>22.19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2018-01-29T07:09:29Z</dcterms:created>
  <dcterms:modified xsi:type="dcterms:W3CDTF">2018-01-29T07:09:30Z</dcterms:modified>
  <cp:category/>
  <cp:version/>
  <cp:contentType/>
  <cp:contentStatus/>
</cp:coreProperties>
</file>